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Свод поступлений и расходов ДС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O17" i="1"/>
  <c r="I28"/>
  <c r="K14"/>
  <c r="M15"/>
  <c r="N8" l="1"/>
  <c r="M30" l="1"/>
  <c r="O30" s="1"/>
  <c r="O29"/>
  <c r="O21"/>
  <c r="O15"/>
  <c r="O11"/>
  <c r="O25"/>
  <c r="O28"/>
  <c r="O27"/>
  <c r="O14"/>
  <c r="O24"/>
  <c r="O13"/>
  <c r="O16"/>
  <c r="O22"/>
  <c r="O12"/>
  <c r="O23"/>
  <c r="O9"/>
  <c r="O18"/>
  <c r="O26"/>
  <c r="O10"/>
  <c r="O20"/>
  <c r="O19"/>
  <c r="O7"/>
  <c r="H8" l="1"/>
  <c r="O8" s="1"/>
  <c r="O31" s="1"/>
  <c r="B2" l="1"/>
  <c r="C31" l="1"/>
  <c r="D31"/>
  <c r="E31"/>
  <c r="F31"/>
  <c r="G31"/>
  <c r="H31"/>
  <c r="I31"/>
  <c r="J31"/>
  <c r="L31"/>
  <c r="M31"/>
  <c r="N31"/>
  <c r="K31"/>
  <c r="B3" l="1"/>
  <c r="D4" l="1"/>
  <c r="C4"/>
  <c r="B4"/>
  <c r="K4"/>
  <c r="J4"/>
  <c r="I4"/>
  <c r="E4"/>
  <c r="N4"/>
  <c r="M4"/>
  <c r="L4"/>
  <c r="H4"/>
  <c r="G4"/>
  <c r="F4"/>
  <c r="O4" l="1"/>
  <c r="P3" s="1"/>
</calcChain>
</file>

<file path=xl/comments1.xml><?xml version="1.0" encoding="utf-8"?>
<comments xmlns="http://schemas.openxmlformats.org/spreadsheetml/2006/main">
  <authors>
    <author>Оксана</author>
    <author>Zaiceva N</author>
  </authors>
  <commentList>
    <comment ref="C10" authorId="0">
      <text>
        <r>
          <rPr>
            <b/>
            <sz val="8"/>
            <color indexed="81"/>
            <rFont val="Tahoma"/>
            <charset val="1"/>
          </rPr>
          <t>Оксана:</t>
        </r>
        <r>
          <rPr>
            <sz val="8"/>
            <color indexed="81"/>
            <rFont val="Tahoma"/>
            <charset val="1"/>
          </rPr>
          <t xml:space="preserve">
15.01.15</t>
        </r>
      </text>
    </comment>
    <comment ref="C20" authorId="0">
      <text>
        <r>
          <rPr>
            <b/>
            <sz val="8"/>
            <color indexed="81"/>
            <rFont val="Tahoma"/>
            <charset val="1"/>
          </rPr>
          <t>Оксана:</t>
        </r>
        <r>
          <rPr>
            <sz val="8"/>
            <color indexed="81"/>
            <rFont val="Tahoma"/>
            <charset val="1"/>
          </rPr>
          <t xml:space="preserve">
22.01.15</t>
        </r>
      </text>
    </comment>
    <comment ref="D25" authorId="1">
      <text>
        <r>
          <rPr>
            <b/>
            <sz val="8"/>
            <color indexed="81"/>
            <rFont val="Tahoma"/>
            <charset val="1"/>
          </rPr>
          <t>Zaiceva N:</t>
        </r>
        <r>
          <rPr>
            <sz val="8"/>
            <color indexed="81"/>
            <rFont val="Tahoma"/>
            <charset val="1"/>
          </rPr>
          <t xml:space="preserve">
Баннеры</t>
        </r>
      </text>
    </comment>
  </commentList>
</comments>
</file>

<file path=xl/sharedStrings.xml><?xml version="1.0" encoding="utf-8"?>
<sst xmlns="http://schemas.openxmlformats.org/spreadsheetml/2006/main" count="43" uniqueCount="43">
  <si>
    <t>Поступление на р/с</t>
  </si>
  <si>
    <t>Поступление в кассу</t>
  </si>
  <si>
    <t>Итого поступлений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</si>
  <si>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</si>
  <si>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</si>
  <si>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</si>
  <si>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</si>
  <si>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</si>
  <si>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</si>
  <si>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</si>
  <si>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</si>
  <si>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</si>
  <si>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</si>
  <si>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</si>
  <si>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</si>
  <si>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Комиссия банка</t>
  </si>
  <si>
    <t>Охранные услуги</t>
  </si>
  <si>
    <t>Итого расходов</t>
  </si>
  <si>
    <t>остаток на 01.01.2015</t>
  </si>
  <si>
    <t>Дополнительные программы для воспитателей</t>
  </si>
  <si>
    <t>остаток на 01.01.2016</t>
  </si>
  <si>
    <t>Канцтовары, книги</t>
  </si>
  <si>
    <t>Посуда</t>
  </si>
  <si>
    <t>Футболки</t>
  </si>
  <si>
    <t>Профессиональное гигиеническое обучение сотрудников</t>
  </si>
  <si>
    <t>Аудиторская проверка</t>
  </si>
  <si>
    <t>Полиграфические услуги</t>
  </si>
  <si>
    <t>Противопожарная дверь</t>
  </si>
  <si>
    <t>Итого</t>
  </si>
  <si>
    <t>Обновление программы "Учет по питанию"</t>
  </si>
  <si>
    <t>Ремонт оргтехники, замена картриджей</t>
  </si>
  <si>
    <t>Игры, дидактические материалы</t>
  </si>
  <si>
    <t>Поверка оборудования</t>
  </si>
  <si>
    <t>Подписка за 2-ое пол. 2015 г.; 1-ое пол. 2016 г.</t>
  </si>
  <si>
    <t>Участие во Всероссийском образовательном форуме "Школа будущего"</t>
  </si>
  <si>
    <t>Техника (холодильник, утюги, пылесосы)</t>
  </si>
  <si>
    <t>Каталки, качели, ширма для кукольного театра, игрушки</t>
  </si>
  <si>
    <t>Материалы для мелкого ремонта, электрооборудование</t>
  </si>
  <si>
    <t>Спортивный инвентарь</t>
  </si>
  <si>
    <t>Хозяйственные инвентарь (метлы, ведра, мешки, спецодежда, пласимассовые баки с крышкой и пр.)</t>
  </si>
  <si>
    <t>Медикаменты, облучатели-рециркуляторы бактерицидные</t>
  </si>
  <si>
    <t>Оснащение прогулочной зоны (беседка, ограждение, песочница с крышкой, детский городок)</t>
  </si>
  <si>
    <t>Приобретение ткани для пошива детских праздничных костюмов для выступлений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</si>
</sst>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0_р_."/>
  </numFmts>
  <fonts count="6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 wrapText="1"/>
    </xf>
    <xf numFmtId="2" fontId="1" fillId="0" borderId="0" xfId="0" applyNumberFormat="1" applyFont="1"/>
    <xf numFmtId="0" fontId="0" fillId="0" borderId="1" xfId="0" applyBorder="1"/>
    <xf numFmtId="0" fontId="2" fillId="0" borderId="1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2" fontId="0" fillId="0" borderId="0" xfId="0" applyNumberFormat="1"/>
    <xf numFmtId="43" fontId="0" fillId="0" borderId="1" xfId="0" applyNumberFormat="1" applyBorder="1"/>
    <xf numFmtId="43" fontId="0" fillId="0" borderId="1" xfId="0" applyNumberFormat="1" applyFill="1" applyBorder="1"/>
    <xf numFmtId="43" fontId="0" fillId="0" borderId="1" xfId="0" applyNumberFormat="1" applyFill="1" applyBorder="1" applyAlignment="1">
      <alignment vertical="center" wrapText="1"/>
    </xf>
    <xf numFmtId="43" fontId="0" fillId="3" borderId="1" xfId="0" applyNumberFormat="1" applyFill="1" applyBorder="1" applyAlignment="1">
      <alignment vertical="center" wrapText="1"/>
    </xf>
    <xf numFmtId="43" fontId="0" fillId="0" borderId="1" xfId="0" applyNumberFormat="1" applyBorder="1" applyAlignment="1">
      <alignment vertical="center" wrapText="1"/>
    </xf>
    <xf numFmtId="43" fontId="3" fillId="0" borderId="1" xfId="0" applyNumberFormat="1" applyFont="1" applyBorder="1"/>
    <xf numFmtId="164" fontId="0" fillId="0" borderId="1" xfId="0" applyNumberFormat="1" applyBorder="1"/>
    <xf numFmtId="164" fontId="3" fillId="0" borderId="1" xfId="0" applyNumberFormat="1" applyFont="1" applyBorder="1"/>
    <xf numFmtId="4" fontId="0" fillId="0" borderId="1" xfId="0" applyNumberFormat="1" applyBorder="1"/>
    <xf numFmtId="4" fontId="0" fillId="0" borderId="1" xfId="0" applyNumberFormat="1" applyBorder="1" applyAlignment="1"/>
    <xf numFmtId="4" fontId="3" fillId="0" borderId="1" xfId="0" applyNumberFormat="1" applyFont="1" applyBorder="1"/>
    <xf numFmtId="4" fontId="3" fillId="0" borderId="1" xfId="0" applyNumberFormat="1" applyFont="1" applyBorder="1" applyAlignment="1"/>
    <xf numFmtId="0" fontId="0" fillId="0" borderId="1" xfId="0" applyBorder="1" applyAlignment="1">
      <alignment wrapText="1"/>
    </xf>
    <xf numFmtId="4" fontId="2" fillId="0" borderId="0" xfId="0" applyNumberFormat="1" applyFont="1"/>
    <xf numFmtId="0" fontId="0" fillId="0" borderId="1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83;&#1072;&#1075;&#1086;&#1090;&#1074;&#1086;&#1088;&#1080;&#1090;&#1077;&#1083;&#1100;&#1085;&#1099;&#1081;%20&#1092;&#1086;&#1085;&#1076;/&#1054;&#1090;&#1095;&#1077;&#1090;&#1099;%202014/&#1054;&#1090;&#1095;&#1077;&#1090;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&#1099;%20&#1092;&#1086;&#1085;&#1076;&#1072;/&#1056;&#1077;&#1077;&#1089;&#1090;&#1088;%20&#1088;&#1072;&#1089;&#1093;&#1086;&#1076;&#1086;&#1074;%20&#1087;&#1086;%20&#1092;&#1086;&#1085;&#1076;&#109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">
          <cell r="P2">
            <v>172262.27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13"/>
      <sheetName val="2014"/>
      <sheetName val="Лист3"/>
    </sheetNames>
    <sheetDataSet>
      <sheetData sheetId="0" refreshError="1"/>
      <sheetData sheetId="1">
        <row r="2">
          <cell r="P2">
            <v>80835.02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9"/>
  <sheetViews>
    <sheetView tabSelected="1" workbookViewId="0">
      <pane xSplit="1" topLeftCell="C1" activePane="topRight" state="frozen"/>
      <selection pane="topRight" activeCell="E11" sqref="E11"/>
    </sheetView>
  </sheetViews>
  <sheetFormatPr defaultRowHeight="15"/>
  <cols>
    <col min="1" max="1" width="39.42578125" customWidth="1"/>
    <col min="2" max="2" width="16.28515625" customWidth="1"/>
    <col min="3" max="4" width="15.28515625" customWidth="1"/>
    <col min="5" max="6" width="15.7109375" customWidth="1"/>
    <col min="7" max="7" width="13.140625" customWidth="1"/>
    <col min="8" max="8" width="12.5703125" customWidth="1"/>
    <col min="9" max="9" width="14.42578125" customWidth="1"/>
    <col min="10" max="10" width="12.42578125" customWidth="1"/>
    <col min="11" max="11" width="13.7109375" customWidth="1"/>
    <col min="12" max="12" width="13" customWidth="1"/>
    <col min="13" max="13" width="14.140625" customWidth="1"/>
    <col min="14" max="14" width="13.28515625" customWidth="1"/>
    <col min="15" max="15" width="14.7109375" customWidth="1"/>
    <col min="16" max="16" width="10.28515625" bestFit="1" customWidth="1"/>
    <col min="17" max="17" width="10.28515625" customWidth="1"/>
    <col min="18" max="18" width="11.7109375" customWidth="1"/>
    <col min="19" max="19" width="13.7109375" customWidth="1"/>
  </cols>
  <sheetData>
    <row r="1" spans="1:19" ht="37.5" customHeight="1">
      <c r="B1" s="1" t="s">
        <v>18</v>
      </c>
      <c r="H1" s="2"/>
      <c r="P1" s="1" t="s">
        <v>20</v>
      </c>
    </row>
    <row r="2" spans="1:19">
      <c r="A2" s="3" t="s">
        <v>0</v>
      </c>
      <c r="B2" s="17">
        <f>[1]Лист1!$P$2</f>
        <v>172262.27</v>
      </c>
      <c r="C2" s="19">
        <v>32970</v>
      </c>
      <c r="D2" s="19">
        <v>78500</v>
      </c>
      <c r="E2" s="19">
        <v>103500</v>
      </c>
      <c r="F2" s="19">
        <v>36470</v>
      </c>
      <c r="G2" s="19">
        <v>73300</v>
      </c>
      <c r="H2" s="19">
        <v>36400.089999999997</v>
      </c>
      <c r="I2" s="19">
        <v>67635</v>
      </c>
      <c r="J2" s="19">
        <v>20270</v>
      </c>
      <c r="K2" s="19">
        <v>64400</v>
      </c>
      <c r="L2" s="19">
        <v>40000</v>
      </c>
      <c r="M2" s="19">
        <v>6500</v>
      </c>
      <c r="N2" s="19">
        <v>39520</v>
      </c>
      <c r="O2" s="20"/>
      <c r="P2" s="19"/>
      <c r="R2" s="6"/>
      <c r="S2" s="24"/>
    </row>
    <row r="3" spans="1:19">
      <c r="A3" s="3" t="s">
        <v>1</v>
      </c>
      <c r="B3" s="17">
        <f>'[2]2014'!$P$3</f>
        <v>0</v>
      </c>
      <c r="C3" s="19"/>
      <c r="D3" s="19">
        <v>5100</v>
      </c>
      <c r="E3" s="19">
        <v>600</v>
      </c>
      <c r="F3" s="19">
        <v>0</v>
      </c>
      <c r="G3" s="19">
        <v>20700</v>
      </c>
      <c r="H3" s="19">
        <v>169800</v>
      </c>
      <c r="I3" s="19">
        <v>31900</v>
      </c>
      <c r="J3" s="19">
        <v>5000</v>
      </c>
      <c r="K3" s="19">
        <v>1500</v>
      </c>
      <c r="L3" s="19">
        <v>90500</v>
      </c>
      <c r="M3" s="19">
        <v>49840</v>
      </c>
      <c r="N3" s="19">
        <v>5600</v>
      </c>
      <c r="O3" s="20"/>
      <c r="P3" s="19">
        <f>B4+O4-O31</f>
        <v>138202.26999999979</v>
      </c>
    </row>
    <row r="4" spans="1:19">
      <c r="A4" s="4" t="s">
        <v>2</v>
      </c>
      <c r="B4" s="18">
        <f t="shared" ref="B4:F4" si="0">SUM(B2:B3)</f>
        <v>172262.27</v>
      </c>
      <c r="C4" s="21">
        <f t="shared" si="0"/>
        <v>32970</v>
      </c>
      <c r="D4" s="21">
        <f t="shared" si="0"/>
        <v>83600</v>
      </c>
      <c r="E4" s="21">
        <f t="shared" si="0"/>
        <v>104100</v>
      </c>
      <c r="F4" s="21">
        <f t="shared" si="0"/>
        <v>36470</v>
      </c>
      <c r="G4" s="21">
        <f>SUM(G2:G3)</f>
        <v>94000</v>
      </c>
      <c r="H4" s="21">
        <f t="shared" ref="H4:N4" si="1">SUM(H2:H3)</f>
        <v>206200.09</v>
      </c>
      <c r="I4" s="21">
        <f t="shared" si="1"/>
        <v>99535</v>
      </c>
      <c r="J4" s="21">
        <f t="shared" si="1"/>
        <v>25270</v>
      </c>
      <c r="K4" s="21">
        <f t="shared" si="1"/>
        <v>65900</v>
      </c>
      <c r="L4" s="21">
        <f t="shared" si="1"/>
        <v>130500</v>
      </c>
      <c r="M4" s="21">
        <f t="shared" si="1"/>
        <v>56340</v>
      </c>
      <c r="N4" s="21">
        <f t="shared" si="1"/>
        <v>45120</v>
      </c>
      <c r="O4" s="22">
        <f>SUM(C4:N4)</f>
        <v>980005.09</v>
      </c>
      <c r="P4" s="21"/>
    </row>
    <row r="6" spans="1:19">
      <c r="A6" s="3"/>
      <c r="B6" s="3"/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5" t="s">
        <v>12</v>
      </c>
      <c r="M6" s="5" t="s">
        <v>13</v>
      </c>
      <c r="N6" s="5" t="s">
        <v>14</v>
      </c>
      <c r="O6" s="3" t="s">
        <v>28</v>
      </c>
    </row>
    <row r="7" spans="1:19">
      <c r="A7" s="3" t="s">
        <v>15</v>
      </c>
      <c r="B7" s="3"/>
      <c r="C7" s="11">
        <v>880</v>
      </c>
      <c r="D7" s="11">
        <v>1022</v>
      </c>
      <c r="E7" s="11">
        <v>1022</v>
      </c>
      <c r="F7" s="11">
        <v>880</v>
      </c>
      <c r="G7" s="11">
        <v>1050</v>
      </c>
      <c r="H7" s="11">
        <v>1489.8</v>
      </c>
      <c r="I7" s="11">
        <v>1282</v>
      </c>
      <c r="J7" s="11">
        <v>1050</v>
      </c>
      <c r="K7" s="11">
        <v>1266</v>
      </c>
      <c r="L7" s="11">
        <v>1452</v>
      </c>
      <c r="M7" s="11">
        <v>1396</v>
      </c>
      <c r="N7" s="11">
        <v>1242</v>
      </c>
      <c r="O7" s="11">
        <f>SUM(C7:N7)</f>
        <v>14031.8</v>
      </c>
    </row>
    <row r="8" spans="1:19">
      <c r="A8" s="3" t="s">
        <v>16</v>
      </c>
      <c r="B8" s="3"/>
      <c r="C8" s="11">
        <v>21093</v>
      </c>
      <c r="D8" s="11">
        <v>13608.38</v>
      </c>
      <c r="E8" s="11">
        <v>21093</v>
      </c>
      <c r="F8" s="11">
        <v>21093</v>
      </c>
      <c r="G8" s="11">
        <v>21093</v>
      </c>
      <c r="H8" s="11">
        <f>21093*2</f>
        <v>42186</v>
      </c>
      <c r="I8" s="11">
        <v>21093</v>
      </c>
      <c r="J8" s="11"/>
      <c r="K8" s="11">
        <v>42186</v>
      </c>
      <c r="L8" s="11"/>
      <c r="M8" s="11">
        <v>21093</v>
      </c>
      <c r="N8" s="11">
        <f>21093+11567.12</f>
        <v>32660.120000000003</v>
      </c>
      <c r="O8" s="11">
        <f t="shared" ref="O8:O30" si="2">SUM(C8:N8)</f>
        <v>257198.5</v>
      </c>
    </row>
    <row r="9" spans="1:19" ht="18" customHeight="1">
      <c r="A9" s="7" t="s">
        <v>25</v>
      </c>
      <c r="B9" s="7"/>
      <c r="C9" s="12"/>
      <c r="D9" s="12"/>
      <c r="E9" s="12">
        <v>5000</v>
      </c>
      <c r="F9" s="12"/>
      <c r="G9" s="12"/>
      <c r="H9" s="12"/>
      <c r="I9" s="12"/>
      <c r="J9" s="12"/>
      <c r="K9" s="12"/>
      <c r="L9" s="12"/>
      <c r="M9" s="12"/>
      <c r="N9" s="12"/>
      <c r="O9" s="11">
        <f>SUM(C9:N9)</f>
        <v>5000</v>
      </c>
    </row>
    <row r="10" spans="1:19" ht="32.25" customHeight="1">
      <c r="A10" s="23" t="s">
        <v>19</v>
      </c>
      <c r="B10" s="3"/>
      <c r="C10" s="12">
        <v>11000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1">
        <f t="shared" si="2"/>
        <v>11000</v>
      </c>
    </row>
    <row r="11" spans="1:19" ht="45">
      <c r="A11" s="8" t="s">
        <v>34</v>
      </c>
      <c r="B11" s="8"/>
      <c r="C11" s="14"/>
      <c r="D11" s="15"/>
      <c r="E11" s="15"/>
      <c r="F11" s="15"/>
      <c r="G11" s="15"/>
      <c r="H11" s="11"/>
      <c r="I11" s="11"/>
      <c r="J11" s="11"/>
      <c r="K11" s="11"/>
      <c r="L11" s="11"/>
      <c r="M11" s="11"/>
      <c r="N11" s="11">
        <v>17320</v>
      </c>
      <c r="O11" s="11">
        <f>SUM(C11:N11)</f>
        <v>17320</v>
      </c>
    </row>
    <row r="12" spans="1:19" ht="30">
      <c r="A12" s="23" t="s">
        <v>24</v>
      </c>
      <c r="B12" s="3"/>
      <c r="C12" s="12"/>
      <c r="D12" s="12"/>
      <c r="E12" s="12">
        <v>6500</v>
      </c>
      <c r="F12" s="12"/>
      <c r="G12" s="12"/>
      <c r="H12" s="12"/>
      <c r="I12" s="12"/>
      <c r="J12" s="12"/>
      <c r="K12" s="12">
        <v>1500</v>
      </c>
      <c r="L12" s="12"/>
      <c r="M12" s="12"/>
      <c r="N12" s="12"/>
      <c r="O12" s="11">
        <f>SUM(C12:N12)</f>
        <v>8000</v>
      </c>
    </row>
    <row r="13" spans="1:19" ht="30">
      <c r="A13" s="8" t="s">
        <v>29</v>
      </c>
      <c r="B13" s="8"/>
      <c r="C13" s="13"/>
      <c r="D13" s="13"/>
      <c r="E13" s="13"/>
      <c r="F13" s="13"/>
      <c r="G13" s="13"/>
      <c r="H13" s="12"/>
      <c r="I13" s="12"/>
      <c r="J13" s="12"/>
      <c r="K13" s="12"/>
      <c r="L13" s="12">
        <v>1800</v>
      </c>
      <c r="M13" s="12"/>
      <c r="N13" s="12">
        <v>1800</v>
      </c>
      <c r="O13" s="11">
        <f>SUM(C13:N13)</f>
        <v>3600</v>
      </c>
    </row>
    <row r="14" spans="1:19" ht="45">
      <c r="A14" s="8" t="s">
        <v>41</v>
      </c>
      <c r="B14" s="8"/>
      <c r="C14" s="13"/>
      <c r="D14" s="13"/>
      <c r="E14" s="13"/>
      <c r="F14" s="13"/>
      <c r="G14" s="13"/>
      <c r="H14" s="12"/>
      <c r="I14" s="12">
        <v>166000</v>
      </c>
      <c r="J14" s="12"/>
      <c r="K14" s="12">
        <f>79524+13800</f>
        <v>93324</v>
      </c>
      <c r="L14" s="12">
        <v>26171</v>
      </c>
      <c r="M14" s="12"/>
      <c r="N14" s="12"/>
      <c r="O14" s="11">
        <f>SUM(C14:N14)</f>
        <v>285495</v>
      </c>
    </row>
    <row r="15" spans="1:19" ht="30">
      <c r="A15" s="8" t="s">
        <v>36</v>
      </c>
      <c r="B15" s="8"/>
      <c r="C15" s="14"/>
      <c r="D15" s="15"/>
      <c r="E15" s="15"/>
      <c r="F15" s="15"/>
      <c r="G15" s="15"/>
      <c r="H15" s="11"/>
      <c r="I15" s="11"/>
      <c r="J15" s="11"/>
      <c r="K15" s="11"/>
      <c r="L15" s="11"/>
      <c r="M15" s="11">
        <f>21038+40580</f>
        <v>61618</v>
      </c>
      <c r="N15" s="11"/>
      <c r="O15" s="11">
        <f>SUM(C15:N15)</f>
        <v>61618</v>
      </c>
    </row>
    <row r="16" spans="1:19" ht="38.25" customHeight="1">
      <c r="A16" s="8" t="s">
        <v>40</v>
      </c>
      <c r="B16" s="3"/>
      <c r="C16" s="12"/>
      <c r="D16" s="12">
        <v>11699.7</v>
      </c>
      <c r="E16" s="12"/>
      <c r="F16" s="12"/>
      <c r="G16" s="12"/>
      <c r="H16" s="12"/>
      <c r="I16" s="12"/>
      <c r="J16" s="12"/>
      <c r="K16" s="12">
        <v>9427.7000000000007</v>
      </c>
      <c r="L16" s="12"/>
      <c r="M16" s="12"/>
      <c r="N16" s="11">
        <v>26400</v>
      </c>
      <c r="O16" s="11">
        <f>SUM(C16:N16)</f>
        <v>47527.4</v>
      </c>
    </row>
    <row r="17" spans="1:15" ht="30">
      <c r="A17" s="8" t="s">
        <v>35</v>
      </c>
      <c r="B17" s="8"/>
      <c r="C17" s="13"/>
      <c r="D17" s="13"/>
      <c r="E17" s="13"/>
      <c r="F17" s="13"/>
      <c r="G17" s="13"/>
      <c r="H17" s="12">
        <v>23790</v>
      </c>
      <c r="I17" s="12"/>
      <c r="J17" s="12"/>
      <c r="K17" s="12"/>
      <c r="L17" s="12"/>
      <c r="M17" s="12"/>
      <c r="N17" s="11">
        <v>18450</v>
      </c>
      <c r="O17" s="11">
        <f>SUM(C17:N17)</f>
        <v>42240</v>
      </c>
    </row>
    <row r="18" spans="1:15" ht="45">
      <c r="A18" s="7" t="s">
        <v>39</v>
      </c>
      <c r="B18" s="7"/>
      <c r="C18" s="12"/>
      <c r="D18" s="12"/>
      <c r="E18" s="12"/>
      <c r="F18" s="12">
        <v>9238</v>
      </c>
      <c r="G18" s="12"/>
      <c r="H18" s="12"/>
      <c r="I18" s="12"/>
      <c r="J18" s="12"/>
      <c r="K18" s="12">
        <v>3630</v>
      </c>
      <c r="L18" s="12"/>
      <c r="M18" s="11">
        <v>1300</v>
      </c>
      <c r="N18" s="12"/>
      <c r="O18" s="11">
        <f>SUM(C18:N18)</f>
        <v>14168</v>
      </c>
    </row>
    <row r="19" spans="1:15">
      <c r="A19" s="3" t="s">
        <v>22</v>
      </c>
      <c r="B19" s="3"/>
      <c r="C19" s="12"/>
      <c r="D19" s="12">
        <v>44417.5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1">
        <f>SUM(C19:N19)</f>
        <v>44417.5</v>
      </c>
    </row>
    <row r="20" spans="1:15" ht="24.75" customHeight="1">
      <c r="A20" s="7" t="s">
        <v>21</v>
      </c>
      <c r="B20" s="7"/>
      <c r="C20" s="12">
        <v>3490.2</v>
      </c>
      <c r="D20" s="12">
        <v>14098.22</v>
      </c>
      <c r="E20" s="12"/>
      <c r="F20" s="12">
        <v>3319.5</v>
      </c>
      <c r="G20" s="12"/>
      <c r="H20" s="12">
        <v>22832.2</v>
      </c>
      <c r="I20" s="12"/>
      <c r="J20" s="12"/>
      <c r="K20" s="12"/>
      <c r="L20" s="12">
        <v>7596.6</v>
      </c>
      <c r="M20" s="12"/>
      <c r="N20" s="12">
        <v>14234.7</v>
      </c>
      <c r="O20" s="11">
        <f t="shared" si="2"/>
        <v>65571.42</v>
      </c>
    </row>
    <row r="21" spans="1:15">
      <c r="A21" s="8" t="s">
        <v>31</v>
      </c>
      <c r="B21" s="8"/>
      <c r="C21" s="13"/>
      <c r="D21" s="13"/>
      <c r="E21" s="13"/>
      <c r="F21" s="13"/>
      <c r="G21" s="13"/>
      <c r="H21" s="12"/>
      <c r="I21" s="12"/>
      <c r="J21" s="12"/>
      <c r="K21" s="12"/>
      <c r="L21" s="12"/>
      <c r="M21" s="12">
        <v>6395</v>
      </c>
      <c r="N21" s="12"/>
      <c r="O21" s="11">
        <f>SUM(C21:N21)</f>
        <v>6395</v>
      </c>
    </row>
    <row r="22" spans="1:15">
      <c r="A22" s="3" t="s">
        <v>23</v>
      </c>
      <c r="B22" s="3"/>
      <c r="C22" s="12"/>
      <c r="D22" s="12"/>
      <c r="E22" s="12">
        <v>1800</v>
      </c>
      <c r="F22" s="12"/>
      <c r="G22" s="12"/>
      <c r="H22" s="12"/>
      <c r="I22" s="12"/>
      <c r="J22" s="12"/>
      <c r="K22" s="12">
        <v>4074</v>
      </c>
      <c r="L22" s="12"/>
      <c r="M22" s="12"/>
      <c r="N22" s="12"/>
      <c r="O22" s="11">
        <f t="shared" si="2"/>
        <v>5874</v>
      </c>
    </row>
    <row r="23" spans="1:15" ht="36.75" customHeight="1">
      <c r="A23" s="25" t="s">
        <v>42</v>
      </c>
      <c r="B23" s="7"/>
      <c r="C23" s="12"/>
      <c r="D23" s="12"/>
      <c r="E23" s="12">
        <v>1650</v>
      </c>
      <c r="F23" s="12"/>
      <c r="G23" s="12"/>
      <c r="H23" s="12"/>
      <c r="I23" s="12"/>
      <c r="J23" s="12"/>
      <c r="K23" s="12"/>
      <c r="L23" s="12"/>
      <c r="M23" s="12"/>
      <c r="N23" s="12"/>
      <c r="O23" s="11">
        <f t="shared" si="2"/>
        <v>1650</v>
      </c>
    </row>
    <row r="24" spans="1:15">
      <c r="A24" s="8" t="s">
        <v>38</v>
      </c>
      <c r="B24" s="8"/>
      <c r="C24" s="13"/>
      <c r="D24" s="13"/>
      <c r="E24" s="13"/>
      <c r="F24" s="13"/>
      <c r="G24" s="13"/>
      <c r="H24" s="12"/>
      <c r="I24" s="12"/>
      <c r="J24" s="12"/>
      <c r="K24" s="12">
        <v>4590</v>
      </c>
      <c r="L24" s="12"/>
      <c r="M24" s="12"/>
      <c r="N24" s="12"/>
      <c r="O24" s="11">
        <f>SUM(C24:N24)</f>
        <v>4590</v>
      </c>
    </row>
    <row r="25" spans="1:15">
      <c r="A25" s="7" t="s">
        <v>26</v>
      </c>
      <c r="B25" s="7"/>
      <c r="C25" s="12"/>
      <c r="D25" s="12">
        <v>3000</v>
      </c>
      <c r="E25" s="12"/>
      <c r="F25" s="12"/>
      <c r="G25" s="12"/>
      <c r="H25" s="12">
        <v>8400</v>
      </c>
      <c r="I25" s="12"/>
      <c r="J25" s="12"/>
      <c r="K25" s="12">
        <v>2440</v>
      </c>
      <c r="L25" s="12"/>
      <c r="M25" s="12">
        <v>5150</v>
      </c>
      <c r="N25" s="12"/>
      <c r="O25" s="11">
        <f>SUM(C25:N25)</f>
        <v>18990</v>
      </c>
    </row>
    <row r="26" spans="1:15" ht="30">
      <c r="A26" s="7" t="s">
        <v>33</v>
      </c>
      <c r="B26" s="7"/>
      <c r="C26" s="12"/>
      <c r="D26" s="12"/>
      <c r="E26" s="12"/>
      <c r="F26" s="12"/>
      <c r="G26" s="12">
        <v>7025.61</v>
      </c>
      <c r="H26" s="12"/>
      <c r="I26" s="12"/>
      <c r="J26" s="12"/>
      <c r="K26" s="12"/>
      <c r="L26" s="12"/>
      <c r="M26" s="12">
        <v>15629.47</v>
      </c>
      <c r="N26" s="12"/>
      <c r="O26" s="11">
        <f>SUM(C26:N26)</f>
        <v>22655.079999999998</v>
      </c>
    </row>
    <row r="27" spans="1:15">
      <c r="A27" s="8" t="s">
        <v>27</v>
      </c>
      <c r="B27" s="8"/>
      <c r="C27" s="13"/>
      <c r="D27" s="13"/>
      <c r="E27" s="13"/>
      <c r="F27" s="13"/>
      <c r="G27" s="13"/>
      <c r="H27" s="12"/>
      <c r="I27" s="12">
        <v>26000</v>
      </c>
      <c r="J27" s="12"/>
      <c r="K27" s="12"/>
      <c r="L27" s="12"/>
      <c r="M27" s="12"/>
      <c r="N27" s="12"/>
      <c r="O27" s="11">
        <f t="shared" si="2"/>
        <v>26000</v>
      </c>
    </row>
    <row r="28" spans="1:15" ht="30">
      <c r="A28" s="8" t="s">
        <v>37</v>
      </c>
      <c r="B28" s="8"/>
      <c r="C28" s="13"/>
      <c r="D28" s="13"/>
      <c r="E28" s="13"/>
      <c r="F28" s="13"/>
      <c r="G28" s="13"/>
      <c r="H28" s="12"/>
      <c r="I28" s="12">
        <f>14225+23956.51</f>
        <v>38181.509999999995</v>
      </c>
      <c r="J28" s="12"/>
      <c r="K28" s="12"/>
      <c r="L28" s="12"/>
      <c r="M28" s="12"/>
      <c r="N28" s="12"/>
      <c r="O28" s="11">
        <f>SUM(C28:N28)</f>
        <v>38181.509999999995</v>
      </c>
    </row>
    <row r="29" spans="1:15">
      <c r="A29" s="8" t="s">
        <v>30</v>
      </c>
      <c r="B29" s="8"/>
      <c r="C29" s="13"/>
      <c r="D29" s="13"/>
      <c r="E29" s="13"/>
      <c r="F29" s="13"/>
      <c r="G29" s="13"/>
      <c r="H29" s="12"/>
      <c r="I29" s="12"/>
      <c r="J29" s="12"/>
      <c r="K29" s="12"/>
      <c r="L29" s="12">
        <v>5150</v>
      </c>
      <c r="M29" s="12"/>
      <c r="N29" s="12"/>
      <c r="O29" s="11">
        <f>SUM(C29:N29)</f>
        <v>5150</v>
      </c>
    </row>
    <row r="30" spans="1:15">
      <c r="A30" s="8" t="s">
        <v>32</v>
      </c>
      <c r="B30" s="8"/>
      <c r="C30" s="14"/>
      <c r="D30" s="15"/>
      <c r="E30" s="15"/>
      <c r="F30" s="15"/>
      <c r="G30" s="15"/>
      <c r="H30" s="11"/>
      <c r="I30" s="11"/>
      <c r="J30" s="11"/>
      <c r="K30" s="11"/>
      <c r="L30" s="11"/>
      <c r="M30" s="11">
        <f>2017.97+2522.8+2851.11</f>
        <v>7391.880000000001</v>
      </c>
      <c r="N30" s="11"/>
      <c r="O30" s="11">
        <f t="shared" si="2"/>
        <v>7391.880000000001</v>
      </c>
    </row>
    <row r="31" spans="1:15">
      <c r="A31" s="9" t="s">
        <v>17</v>
      </c>
      <c r="B31" s="9"/>
      <c r="C31" s="16">
        <f>SUM(C7:C30)</f>
        <v>36463.199999999997</v>
      </c>
      <c r="D31" s="16">
        <f>SUM(D7:D30)</f>
        <v>87845.8</v>
      </c>
      <c r="E31" s="16">
        <f>SUM(E7:E30)</f>
        <v>37065</v>
      </c>
      <c r="F31" s="16">
        <f>SUM(F7:F30)</f>
        <v>34530.5</v>
      </c>
      <c r="G31" s="16">
        <f>SUM(G7:G30)</f>
        <v>29168.61</v>
      </c>
      <c r="H31" s="16">
        <f>SUM(H7:H30)</f>
        <v>98698</v>
      </c>
      <c r="I31" s="16">
        <f>SUM(I7:I30)</f>
        <v>252556.51</v>
      </c>
      <c r="J31" s="16">
        <f>SUM(J7:J30)</f>
        <v>1050</v>
      </c>
      <c r="K31" s="16">
        <f>SUM(K7:K30)</f>
        <v>162437.70000000001</v>
      </c>
      <c r="L31" s="16">
        <f>SUM(L7:L30)</f>
        <v>42169.599999999999</v>
      </c>
      <c r="M31" s="16">
        <f>SUM(M7:M30)</f>
        <v>119973.35</v>
      </c>
      <c r="N31" s="16">
        <f>SUM(N7:N30)</f>
        <v>112106.81999999999</v>
      </c>
      <c r="O31" s="16">
        <f>SUM(O7:O30)</f>
        <v>1014065.0900000001</v>
      </c>
    </row>
    <row r="34" spans="16:16">
      <c r="P34" s="10"/>
    </row>
    <row r="39" spans="16:16">
      <c r="P39" s="10"/>
    </row>
  </sheetData>
  <pageMargins left="0" right="0" top="0.19685039370078741" bottom="0.19685039370078741" header="0.31496062992125984" footer="0.31496062992125984"/>
  <pageSetup paperSize="9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 поступлений и расходов ДС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Zaiceva N</cp:lastModifiedBy>
  <cp:lastPrinted>2016-03-24T07:22:59Z</cp:lastPrinted>
  <dcterms:created xsi:type="dcterms:W3CDTF">2014-09-17T06:09:59Z</dcterms:created>
  <dcterms:modified xsi:type="dcterms:W3CDTF">2016-03-30T12:39:28Z</dcterms:modified>
</cp:coreProperties>
</file>